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8" r:id="rId1"/>
    <sheet name="2кв" sheetId="30" r:id="rId2"/>
    <sheet name="3кв" sheetId="31" r:id="rId3"/>
    <sheet name="4кв" sheetId="32" r:id="rId4"/>
    <sheet name="отчет" sheetId="29" r:id="rId5"/>
  </sheets>
  <definedNames>
    <definedName name="_xlnm.Print_Area" localSheetId="0">'1кв'!$A$1:$E$56</definedName>
    <definedName name="_xlnm.Print_Area" localSheetId="1">'2кв'!$A$1:$E$56</definedName>
    <definedName name="_xlnm.Print_Area" localSheetId="2">'3кв'!$A$1:$E$56</definedName>
    <definedName name="_xlnm.Print_Area" localSheetId="3">'4кв'!$A$1:$E$55</definedName>
    <definedName name="_xlnm.Print_Area" localSheetId="4">отчет!$A$1:$C$51</definedName>
  </definedNames>
  <calcPr calcId="152511"/>
</workbook>
</file>

<file path=xl/calcChain.xml><?xml version="1.0" encoding="utf-8"?>
<calcChain xmlns="http://schemas.openxmlformats.org/spreadsheetml/2006/main">
  <c r="C35" i="29" l="1"/>
  <c r="C6" i="29"/>
  <c r="C25" i="29"/>
  <c r="C26" i="29"/>
  <c r="C34" i="29"/>
  <c r="C33" i="29"/>
  <c r="C32" i="29"/>
  <c r="C31" i="29"/>
  <c r="C30" i="29"/>
  <c r="C29" i="29"/>
  <c r="C24" i="29"/>
  <c r="C19" i="29"/>
  <c r="C20" i="29"/>
  <c r="C21" i="29"/>
  <c r="C22" i="29"/>
  <c r="C23" i="29"/>
  <c r="C18" i="29"/>
  <c r="C15" i="29"/>
  <c r="C14" i="29"/>
  <c r="C13" i="29"/>
  <c r="C12" i="29"/>
  <c r="B49" i="32"/>
  <c r="E24" i="32"/>
  <c r="E22" i="32"/>
  <c r="E33" i="32" s="1"/>
  <c r="B54" i="32" s="1"/>
  <c r="C16" i="29" l="1"/>
  <c r="B55" i="32"/>
  <c r="B56" i="31"/>
  <c r="E28" i="31"/>
  <c r="E32" i="31"/>
  <c r="B50" i="31" l="1"/>
  <c r="B56" i="30" l="1"/>
  <c r="B55" i="30"/>
  <c r="B54" i="31"/>
  <c r="E24" i="31"/>
  <c r="E34" i="31" s="1"/>
  <c r="B55" i="31" s="1"/>
  <c r="E22" i="31"/>
  <c r="B56" i="28"/>
  <c r="B49" i="30"/>
  <c r="E33" i="30"/>
  <c r="E31" i="30"/>
  <c r="B54" i="30"/>
  <c r="B53" i="30"/>
  <c r="E24" i="30"/>
  <c r="E22" i="30"/>
  <c r="E28" i="28" l="1"/>
  <c r="E31" i="28"/>
  <c r="C27" i="29" l="1"/>
  <c r="C43" i="29"/>
  <c r="B54" i="28" l="1"/>
  <c r="B53" i="28"/>
  <c r="E24" i="28"/>
  <c r="E22" i="28"/>
  <c r="C37" i="29" l="1"/>
  <c r="E33" i="28"/>
  <c r="B55" i="28" s="1"/>
  <c r="C38" i="29" l="1"/>
</calcChain>
</file>

<file path=xl/sharedStrings.xml><?xml version="1.0" encoding="utf-8"?>
<sst xmlns="http://schemas.openxmlformats.org/spreadsheetml/2006/main" count="354" uniqueCount="133">
  <si>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</si>
  <si>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</si>
  <si>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</si>
  <si>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</si>
  <si>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</si>
  <si>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</si>
  <si>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</si>
  <si>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</si>
  <si>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</si>
  <si>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</si>
  <si>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</si>
  <si>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</si>
  <si>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</si>
  <si>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</si>
  <si>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</si>
  <si>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</si>
  <si>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</si>
  <si>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</si>
  <si>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</si>
  <si>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</si>
  <si>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</si>
  <si>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</si>
  <si>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</si>
  <si>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</si>
  <si>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</si>
  <si>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</si>
  <si>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</si>
  <si>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</si>
  <si>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</si>
  <si>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</si>
  <si>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</si>
  <si>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</si>
  <si>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</si>
  <si>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</si>
  <si>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</si>
  <si>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</si>
  <si>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</si>
  <si>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</si>
  <si>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</si>
  <si>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</si>
  <si>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</si>
  <si>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</si>
  <si>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</si>
  <si>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</si>
  <si>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Sдома=1978,6м2</t>
  </si>
  <si>
    <t>Оплачено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</si>
  <si>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</si>
  <si>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</si>
  <si>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</si>
  <si>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</si>
  <si>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интернет Квант-Телеком 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</si>
  <si>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</si>
  <si>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</si>
  <si>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</si>
  <si>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</si>
  <si>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</si>
  <si>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</si>
  <si>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</si>
  <si>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</si>
  <si>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</si>
  <si>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</si>
  <si>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</si>
  <si>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</si>
  <si>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</si>
  <si>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</si>
  <si>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</si>
  <si>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</si>
  <si>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</si>
  <si>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</si>
  <si>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</si>
  <si>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</si>
  <si>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</si>
  <si>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</si>
  <si>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</si>
  <si>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Лизы Чайкиной, д. 1а/3</t>
  </si>
  <si>
    <t xml:space="preserve">   * Поверка,ремонт ОДПУ</t>
  </si>
  <si>
    <t>за 1 квартал 2024 года</t>
  </si>
  <si>
    <t>31.12.2024 г.</t>
  </si>
  <si>
    <t>Опиловка деревьев,уборка веток (кв14)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</si>
  <si>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</si>
  <si>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</si>
  <si>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</si>
  <si>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Поверка ОДПУ</t>
  </si>
  <si>
    <t xml:space="preserve">           2. Всего за период с "01" 01 2024 г. по "31" 03 2024 г. выполнено работ (оказано услуг) на общую сумму сто шестьдесят одна тысяча шестьсот восемьдесят  девять рублей 20 копеек.</t>
  </si>
  <si>
    <t>Предъявлено населению 162613,17</t>
  </si>
  <si>
    <t>Ремонт теплообменника 18000</t>
  </si>
  <si>
    <t>за 2 квартал 2024 года</t>
  </si>
  <si>
    <t>30.06.2024 г.</t>
  </si>
  <si>
    <t>2 квартал</t>
  </si>
  <si>
    <t>Ремонт лавочки (кв.15)</t>
  </si>
  <si>
    <t>Ремонт теплообменника (смета)</t>
  </si>
  <si>
    <t>апрель</t>
  </si>
  <si>
    <t xml:space="preserve">май </t>
  </si>
  <si>
    <t xml:space="preserve">           2. Всего за период с "01" 04 2024 г. по "30" 06 2024 г. выполнено работ (оказано услуг) на общую сумму сто девяносто восемь тысяч сорок семь рублей 86 копеек.</t>
  </si>
  <si>
    <t>Ремонт теплообменника 36000</t>
  </si>
  <si>
    <t>Предъявлено населению 155950,2</t>
  </si>
  <si>
    <t>за 3 квартал 2024 года</t>
  </si>
  <si>
    <t>30.09.2024 г.</t>
  </si>
  <si>
    <t>3 квартал</t>
  </si>
  <si>
    <t>S квартир = 1978,6 м2</t>
  </si>
  <si>
    <t>Прополка клумб (кв.8)</t>
  </si>
  <si>
    <t>Замена участка стояка ГВС в подвале третьего подьезда</t>
  </si>
  <si>
    <t>июль</t>
  </si>
  <si>
    <t>Испытания электрических сетей</t>
  </si>
  <si>
    <t xml:space="preserve">           2. Всего за период с "01" 07 2024 г. по "30" 09 2024 г. выполнено работ (оказано услуг) на общую сумму двести восемь тысяч пятьсот восемьдесят восемь рублей 67 копеек.</t>
  </si>
  <si>
    <t>Предъявлено населению 174473,21</t>
  </si>
  <si>
    <t xml:space="preserve">Ремонт теплообменника </t>
  </si>
  <si>
    <t>за 4 квартал 2024 года</t>
  </si>
  <si>
    <t>4 квартал</t>
  </si>
  <si>
    <t xml:space="preserve">Установка фильтров для очистки воды, 2 шт. </t>
  </si>
  <si>
    <t>Оборудование укрытия (смета)</t>
  </si>
  <si>
    <t>октябрь</t>
  </si>
  <si>
    <t>декабрь</t>
  </si>
  <si>
    <t>Предъявлено населению 179067,51</t>
  </si>
  <si>
    <t>НА ЛИЦЕВОМ СЧЕТЕ  ЗА  период  с 01.01.2024 г. по 31.12.2024 г.</t>
  </si>
  <si>
    <t>Оплачено со финансир. Ремонт теплообменника</t>
  </si>
  <si>
    <t>Начислено всего 672104,09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</si>
  <si>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</si>
  <si>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</si>
  <si>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</si>
  <si>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</si>
  <si>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</si>
  <si>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</si>
  <si>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Ремонт теплообменника (смета)</t>
  </si>
  <si>
    <t xml:space="preserve">   * Прополка клумб </t>
  </si>
  <si>
    <t xml:space="preserve">   * Испытания электрических сетей</t>
  </si>
  <si>
    <t xml:space="preserve">   * Установка фильтров для очистки воды, 2 шт. </t>
  </si>
  <si>
    <t xml:space="preserve">           2. Всего за период с "01" 10 2024 г. по "31" 12 2024 г. выполнено работ (оказано услуг) на общую сумму двести тысяч семьсот шестьдесят девять рублей 33 копейки.</t>
  </si>
  <si>
    <t>Непредвиденные работы 27 ч/ч</t>
  </si>
  <si>
    <t>* водоотведение на СОИ- 11621,93</t>
  </si>
  <si>
    <t>* холодная вода на СОИ - 7579,4</t>
  </si>
  <si>
    <t>* электроэнергия на СОИ- 27981,7</t>
  </si>
  <si>
    <t xml:space="preserve">   * Оборудование укрытия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</si>
</sst>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0" fontId="19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43" fontId="20" fillId="0" borderId="0" xfId="0" applyNumberFormat="1" applyFont="1"/>
    <xf numFmtId="0" fontId="3" fillId="0" borderId="5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5" zoomScaleSheetLayoutView="100" workbookViewId="0">
      <selection activeCell="E30" sqref="E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1.2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76</v>
      </c>
      <c r="B3" s="64"/>
      <c r="C3" s="64"/>
      <c r="D3" s="64"/>
      <c r="E3" s="64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77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66" t="s">
        <v>1</v>
      </c>
      <c r="B8" s="66"/>
      <c r="C8" s="66"/>
      <c r="D8" s="66"/>
      <c r="E8" s="66"/>
    </row>
    <row r="9" spans="1:5" ht="15" customHeight="1" x14ac:dyDescent="0.25">
      <c r="A9" s="60" t="s">
        <v>38</v>
      </c>
      <c r="B9" s="60"/>
      <c r="C9" s="60"/>
      <c r="D9" s="60"/>
      <c r="E9" s="60"/>
    </row>
    <row r="10" spans="1:5" ht="25.5" customHeight="1" x14ac:dyDescent="0.25">
      <c r="A10" s="67" t="s">
        <v>14</v>
      </c>
      <c r="B10" s="68"/>
      <c r="C10" s="68"/>
      <c r="D10" s="68"/>
      <c r="E10" s="68"/>
    </row>
    <row r="11" spans="1:5" ht="33" customHeight="1" x14ac:dyDescent="0.25">
      <c r="A11" s="60" t="s">
        <v>39</v>
      </c>
      <c r="B11" s="60"/>
      <c r="C11" s="60"/>
      <c r="D11" s="60"/>
      <c r="E11" s="60"/>
    </row>
    <row r="12" spans="1:5" ht="15.6" customHeight="1" x14ac:dyDescent="0.25">
      <c r="A12" s="66" t="s">
        <v>15</v>
      </c>
      <c r="B12" s="69"/>
      <c r="C12" s="69"/>
      <c r="D12" s="69"/>
      <c r="E12" s="69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6" t="s">
        <v>2</v>
      </c>
      <c r="B14" s="69"/>
      <c r="C14" s="69"/>
      <c r="D14" s="69"/>
      <c r="E14" s="69"/>
    </row>
    <row r="15" spans="1:5" ht="20.25" customHeight="1" x14ac:dyDescent="0.25">
      <c r="A15" s="60" t="s">
        <v>52</v>
      </c>
      <c r="B15" s="60"/>
      <c r="C15" s="60"/>
      <c r="D15" s="60"/>
      <c r="E15" s="60"/>
    </row>
    <row r="16" spans="1:5" ht="10.5" customHeight="1" x14ac:dyDescent="0.25">
      <c r="A16" s="66" t="s">
        <v>16</v>
      </c>
      <c r="B16" s="69"/>
      <c r="C16" s="69"/>
      <c r="D16" s="69"/>
      <c r="E16" s="69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27</v>
      </c>
      <c r="B18" s="60"/>
      <c r="C18" s="60"/>
      <c r="D18" s="60"/>
      <c r="E18" s="60"/>
    </row>
    <row r="19" spans="1:7" ht="39.7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48</v>
      </c>
      <c r="B25" s="9" t="s">
        <v>31</v>
      </c>
      <c r="C25" s="3" t="s">
        <v>32</v>
      </c>
      <c r="D25" s="3"/>
      <c r="E25" s="8">
        <v>6591.15</v>
      </c>
    </row>
    <row r="26" spans="1:7" x14ac:dyDescent="0.25">
      <c r="A26" s="7" t="s">
        <v>49</v>
      </c>
      <c r="B26" s="9" t="s">
        <v>31</v>
      </c>
      <c r="C26" s="3" t="s">
        <v>32</v>
      </c>
      <c r="D26" s="3"/>
      <c r="E26" s="8">
        <v>3266.92</v>
      </c>
    </row>
    <row r="27" spans="1:7" x14ac:dyDescent="0.25">
      <c r="A27" s="7" t="s">
        <v>47</v>
      </c>
      <c r="B27" s="9" t="s">
        <v>31</v>
      </c>
      <c r="C27" s="3" t="s">
        <v>32</v>
      </c>
      <c r="D27" s="3"/>
      <c r="E27" s="22">
        <v>2086.75</v>
      </c>
    </row>
    <row r="28" spans="1:7" x14ac:dyDescent="0.25">
      <c r="A28" s="7" t="s">
        <v>30</v>
      </c>
      <c r="B28" s="9" t="s">
        <v>31</v>
      </c>
      <c r="C28" s="3" t="s">
        <v>32</v>
      </c>
      <c r="D28" s="3"/>
      <c r="E28" s="8">
        <f>3000+2656.39</f>
        <v>5656.3899999999994</v>
      </c>
    </row>
    <row r="29" spans="1:7" s="48" customFormat="1" ht="60" x14ac:dyDescent="0.25">
      <c r="A29" s="49" t="s">
        <v>80</v>
      </c>
      <c r="B29" s="50" t="s">
        <v>81</v>
      </c>
      <c r="C29" s="51" t="s">
        <v>32</v>
      </c>
      <c r="D29" s="51"/>
      <c r="E29" s="52">
        <v>1899</v>
      </c>
    </row>
    <row r="30" spans="1:7" s="48" customFormat="1" x14ac:dyDescent="0.25">
      <c r="A30" s="49" t="s">
        <v>82</v>
      </c>
      <c r="B30" s="50" t="s">
        <v>31</v>
      </c>
      <c r="C30" s="51" t="s">
        <v>32</v>
      </c>
      <c r="D30" s="51"/>
      <c r="E30" s="52">
        <v>3500</v>
      </c>
    </row>
    <row r="31" spans="1:7" ht="30" x14ac:dyDescent="0.25">
      <c r="A31" s="38" t="s">
        <v>78</v>
      </c>
      <c r="B31" s="9" t="s">
        <v>79</v>
      </c>
      <c r="C31" s="3" t="s">
        <v>51</v>
      </c>
      <c r="D31" s="3">
        <v>17</v>
      </c>
      <c r="E31" s="8">
        <f>D31*260.07</f>
        <v>4421.1899999999996</v>
      </c>
    </row>
    <row r="32" spans="1:7" x14ac:dyDescent="0.25">
      <c r="A32" s="38"/>
      <c r="B32" s="53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161689.196</v>
      </c>
    </row>
    <row r="35" spans="1:5" ht="35.25" customHeight="1" x14ac:dyDescent="0.25">
      <c r="A35" s="72" t="s">
        <v>83</v>
      </c>
      <c r="B35" s="72"/>
      <c r="C35" s="72"/>
      <c r="D35" s="72"/>
      <c r="E35" s="72"/>
    </row>
    <row r="36" spans="1:5" ht="28.5" customHeight="1" x14ac:dyDescent="0.25">
      <c r="A36" s="60" t="s">
        <v>21</v>
      </c>
      <c r="B36" s="60"/>
      <c r="C36" s="60"/>
      <c r="D36" s="60"/>
      <c r="E36" s="60"/>
    </row>
    <row r="37" spans="1:5" ht="15" customHeight="1" x14ac:dyDescent="0.25">
      <c r="A37" s="60" t="s">
        <v>20</v>
      </c>
      <c r="B37" s="60"/>
      <c r="C37" s="60"/>
      <c r="D37" s="60"/>
      <c r="E37" s="60"/>
    </row>
    <row r="38" spans="1:5" ht="31.5" customHeight="1" x14ac:dyDescent="0.25">
      <c r="A38" s="60" t="s">
        <v>33</v>
      </c>
      <c r="B38" s="60"/>
      <c r="C38" s="60"/>
      <c r="D38" s="60"/>
      <c r="E38" s="60"/>
    </row>
    <row r="39" spans="1:5" x14ac:dyDescent="0.25">
      <c r="A39" s="70" t="s">
        <v>5</v>
      </c>
      <c r="B39" s="70"/>
      <c r="C39" s="70"/>
      <c r="D39" s="70"/>
      <c r="E39" s="70"/>
    </row>
    <row r="40" spans="1:5" x14ac:dyDescent="0.25">
      <c r="A40" s="60" t="s">
        <v>18</v>
      </c>
      <c r="B40" s="60"/>
      <c r="C40" s="60"/>
      <c r="D40" s="60"/>
      <c r="E40" s="60"/>
    </row>
    <row r="41" spans="1:5" x14ac:dyDescent="0.25">
      <c r="A41" s="73" t="s">
        <v>53</v>
      </c>
      <c r="B41" s="73"/>
      <c r="C41" s="73"/>
      <c r="D41" s="73"/>
      <c r="E41" s="5"/>
    </row>
    <row r="42" spans="1:5" x14ac:dyDescent="0.25">
      <c r="B42" s="74" t="s">
        <v>19</v>
      </c>
      <c r="C42" s="74"/>
      <c r="D42" s="74"/>
      <c r="E42" s="6" t="s">
        <v>6</v>
      </c>
    </row>
    <row r="43" spans="1:5" x14ac:dyDescent="0.25">
      <c r="A43" s="23"/>
      <c r="B43" s="23"/>
      <c r="C43" s="23"/>
      <c r="D43" s="23"/>
      <c r="E43" s="23"/>
    </row>
    <row r="44" spans="1:5" x14ac:dyDescent="0.25">
      <c r="A44" s="75" t="s">
        <v>40</v>
      </c>
      <c r="B44" s="75"/>
      <c r="C44" s="75"/>
      <c r="D44" s="75"/>
      <c r="E44" s="5"/>
    </row>
    <row r="45" spans="1:5" x14ac:dyDescent="0.25">
      <c r="B45" s="76" t="s">
        <v>19</v>
      </c>
      <c r="C45" s="76"/>
      <c r="D45" s="76"/>
      <c r="E45" s="6" t="s">
        <v>6</v>
      </c>
    </row>
    <row r="47" spans="1:5" x14ac:dyDescent="0.25">
      <c r="A47" s="2" t="s">
        <v>44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v>5198.95</v>
      </c>
    </row>
    <row r="50" spans="1:2" ht="13.15" customHeight="1" x14ac:dyDescent="0.25">
      <c r="A50" s="25" t="s">
        <v>84</v>
      </c>
      <c r="B50" s="16"/>
    </row>
    <row r="51" spans="1:2" x14ac:dyDescent="0.25">
      <c r="A51" s="2" t="s">
        <v>45</v>
      </c>
      <c r="B51" s="16">
        <v>161513.48000000001</v>
      </c>
    </row>
    <row r="52" spans="1:2" x14ac:dyDescent="0.25">
      <c r="A52" s="2" t="s">
        <v>85</v>
      </c>
      <c r="B52" s="16">
        <v>172.78</v>
      </c>
    </row>
    <row r="53" spans="1:2" x14ac:dyDescent="0.25">
      <c r="A53" s="25" t="s">
        <v>43</v>
      </c>
      <c r="B53" s="16">
        <f>3*150</f>
        <v>450</v>
      </c>
    </row>
    <row r="54" spans="1:2" x14ac:dyDescent="0.25">
      <c r="A54" s="25" t="s">
        <v>50</v>
      </c>
      <c r="B54" s="16">
        <f>3*150</f>
        <v>450</v>
      </c>
    </row>
    <row r="55" spans="1:2" ht="30" x14ac:dyDescent="0.25">
      <c r="A55" s="25" t="s">
        <v>36</v>
      </c>
      <c r="B55" s="16">
        <f>E33</f>
        <v>161689.196</v>
      </c>
    </row>
    <row r="56" spans="1:2" x14ac:dyDescent="0.25">
      <c r="A56" s="17" t="s">
        <v>35</v>
      </c>
      <c r="B56" s="18">
        <f>B49+B51+B53+B54-B55</f>
        <v>5923.2340000000258</v>
      </c>
    </row>
    <row r="58" spans="1:2" x14ac:dyDescent="0.25">
      <c r="B58" s="2">
        <v>5198.95</v>
      </c>
    </row>
  </sheetData>
  <mergeCells count="28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5" zoomScaleSheetLayoutView="100" workbookViewId="0">
      <selection activeCell="A30" sqref="A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41.2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86</v>
      </c>
      <c r="B3" s="64"/>
      <c r="C3" s="64"/>
      <c r="D3" s="64"/>
      <c r="E3" s="64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87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66" t="s">
        <v>1</v>
      </c>
      <c r="B8" s="66"/>
      <c r="C8" s="66"/>
      <c r="D8" s="66"/>
      <c r="E8" s="66"/>
    </row>
    <row r="9" spans="1:5" ht="15" customHeight="1" x14ac:dyDescent="0.25">
      <c r="A9" s="60" t="s">
        <v>38</v>
      </c>
      <c r="B9" s="60"/>
      <c r="C9" s="60"/>
      <c r="D9" s="60"/>
      <c r="E9" s="60"/>
    </row>
    <row r="10" spans="1:5" ht="25.5" customHeight="1" x14ac:dyDescent="0.25">
      <c r="A10" s="67" t="s">
        <v>14</v>
      </c>
      <c r="B10" s="68"/>
      <c r="C10" s="68"/>
      <c r="D10" s="68"/>
      <c r="E10" s="68"/>
    </row>
    <row r="11" spans="1:5" ht="33" customHeight="1" x14ac:dyDescent="0.25">
      <c r="A11" s="60" t="s">
        <v>39</v>
      </c>
      <c r="B11" s="60"/>
      <c r="C11" s="60"/>
      <c r="D11" s="60"/>
      <c r="E11" s="60"/>
    </row>
    <row r="12" spans="1:5" ht="15.6" customHeight="1" x14ac:dyDescent="0.25">
      <c r="A12" s="66" t="s">
        <v>15</v>
      </c>
      <c r="B12" s="69"/>
      <c r="C12" s="69"/>
      <c r="D12" s="69"/>
      <c r="E12" s="69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6" t="s">
        <v>2</v>
      </c>
      <c r="B14" s="69"/>
      <c r="C14" s="69"/>
      <c r="D14" s="69"/>
      <c r="E14" s="69"/>
    </row>
    <row r="15" spans="1:5" ht="20.25" customHeight="1" x14ac:dyDescent="0.25">
      <c r="A15" s="60" t="s">
        <v>52</v>
      </c>
      <c r="B15" s="60"/>
      <c r="C15" s="60"/>
      <c r="D15" s="60"/>
      <c r="E15" s="60"/>
    </row>
    <row r="16" spans="1:5" ht="10.5" customHeight="1" x14ac:dyDescent="0.25">
      <c r="A16" s="66" t="s">
        <v>16</v>
      </c>
      <c r="B16" s="69"/>
      <c r="C16" s="69"/>
      <c r="D16" s="69"/>
      <c r="E16" s="69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27</v>
      </c>
      <c r="B18" s="60"/>
      <c r="C18" s="60"/>
      <c r="D18" s="60"/>
      <c r="E18" s="60"/>
    </row>
    <row r="19" spans="1:7" ht="39.7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48</v>
      </c>
      <c r="B25" s="9" t="s">
        <v>88</v>
      </c>
      <c r="C25" s="3" t="s">
        <v>32</v>
      </c>
      <c r="D25" s="3"/>
      <c r="E25" s="8">
        <v>5616.3</v>
      </c>
    </row>
    <row r="26" spans="1:7" x14ac:dyDescent="0.25">
      <c r="A26" s="7" t="s">
        <v>49</v>
      </c>
      <c r="B26" s="9" t="s">
        <v>88</v>
      </c>
      <c r="C26" s="3" t="s">
        <v>32</v>
      </c>
      <c r="D26" s="3"/>
      <c r="E26" s="8">
        <v>0</v>
      </c>
    </row>
    <row r="27" spans="1:7" x14ac:dyDescent="0.25">
      <c r="A27" s="7" t="s">
        <v>47</v>
      </c>
      <c r="B27" s="9" t="s">
        <v>88</v>
      </c>
      <c r="C27" s="3" t="s">
        <v>32</v>
      </c>
      <c r="D27" s="3"/>
      <c r="E27" s="8">
        <v>0</v>
      </c>
    </row>
    <row r="28" spans="1:7" x14ac:dyDescent="0.25">
      <c r="A28" s="7" t="s">
        <v>30</v>
      </c>
      <c r="B28" s="9" t="s">
        <v>88</v>
      </c>
      <c r="C28" s="3" t="s">
        <v>32</v>
      </c>
      <c r="D28" s="3"/>
      <c r="E28" s="8">
        <v>4851.71</v>
      </c>
    </row>
    <row r="29" spans="1:7" x14ac:dyDescent="0.25">
      <c r="A29" s="7" t="s">
        <v>54</v>
      </c>
      <c r="B29" s="9" t="s">
        <v>88</v>
      </c>
      <c r="C29" s="3" t="s">
        <v>32</v>
      </c>
      <c r="D29" s="3"/>
      <c r="E29" s="8">
        <v>142.41</v>
      </c>
    </row>
    <row r="30" spans="1:7" s="48" customFormat="1" x14ac:dyDescent="0.25">
      <c r="A30" s="49" t="s">
        <v>90</v>
      </c>
      <c r="B30" s="50" t="s">
        <v>91</v>
      </c>
      <c r="C30" s="51" t="s">
        <v>32</v>
      </c>
      <c r="D30" s="51"/>
      <c r="E30" s="8">
        <v>52649.5</v>
      </c>
    </row>
    <row r="31" spans="1:7" s="48" customFormat="1" x14ac:dyDescent="0.25">
      <c r="A31" s="49" t="s">
        <v>89</v>
      </c>
      <c r="B31" s="50" t="s">
        <v>92</v>
      </c>
      <c r="C31" s="51" t="s">
        <v>51</v>
      </c>
      <c r="D31" s="51">
        <v>2</v>
      </c>
      <c r="E31" s="8">
        <f>D31*260.07</f>
        <v>520.14</v>
      </c>
    </row>
    <row r="32" spans="1:7" x14ac:dyDescent="0.25">
      <c r="A32" s="38"/>
      <c r="B32" s="53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198047.85599999997</v>
      </c>
    </row>
    <row r="35" spans="1:5" ht="35.25" customHeight="1" x14ac:dyDescent="0.25">
      <c r="A35" s="72" t="s">
        <v>93</v>
      </c>
      <c r="B35" s="72"/>
      <c r="C35" s="72"/>
      <c r="D35" s="72"/>
      <c r="E35" s="72"/>
    </row>
    <row r="36" spans="1:5" ht="28.5" customHeight="1" x14ac:dyDescent="0.25">
      <c r="A36" s="60" t="s">
        <v>21</v>
      </c>
      <c r="B36" s="60"/>
      <c r="C36" s="60"/>
      <c r="D36" s="60"/>
      <c r="E36" s="60"/>
    </row>
    <row r="37" spans="1:5" ht="15" customHeight="1" x14ac:dyDescent="0.25">
      <c r="A37" s="60" t="s">
        <v>20</v>
      </c>
      <c r="B37" s="60"/>
      <c r="C37" s="60"/>
      <c r="D37" s="60"/>
      <c r="E37" s="60"/>
    </row>
    <row r="38" spans="1:5" ht="31.5" customHeight="1" x14ac:dyDescent="0.25">
      <c r="A38" s="60" t="s">
        <v>33</v>
      </c>
      <c r="B38" s="60"/>
      <c r="C38" s="60"/>
      <c r="D38" s="60"/>
      <c r="E38" s="60"/>
    </row>
    <row r="39" spans="1:5" x14ac:dyDescent="0.25">
      <c r="A39" s="70" t="s">
        <v>5</v>
      </c>
      <c r="B39" s="70"/>
      <c r="C39" s="70"/>
      <c r="D39" s="70"/>
      <c r="E39" s="70"/>
    </row>
    <row r="40" spans="1:5" x14ac:dyDescent="0.25">
      <c r="A40" s="60" t="s">
        <v>18</v>
      </c>
      <c r="B40" s="60"/>
      <c r="C40" s="60"/>
      <c r="D40" s="60"/>
      <c r="E40" s="60"/>
    </row>
    <row r="41" spans="1:5" x14ac:dyDescent="0.25">
      <c r="A41" s="73" t="s">
        <v>53</v>
      </c>
      <c r="B41" s="73"/>
      <c r="C41" s="73"/>
      <c r="D41" s="73"/>
      <c r="E41" s="5"/>
    </row>
    <row r="42" spans="1:5" x14ac:dyDescent="0.25">
      <c r="B42" s="74" t="s">
        <v>19</v>
      </c>
      <c r="C42" s="74"/>
      <c r="D42" s="74"/>
      <c r="E42" s="6" t="s">
        <v>6</v>
      </c>
    </row>
    <row r="43" spans="1:5" x14ac:dyDescent="0.25">
      <c r="A43" s="45"/>
      <c r="B43" s="45"/>
      <c r="C43" s="45"/>
      <c r="D43" s="45"/>
      <c r="E43" s="45"/>
    </row>
    <row r="44" spans="1:5" x14ac:dyDescent="0.25">
      <c r="A44" s="75" t="s">
        <v>40</v>
      </c>
      <c r="B44" s="75"/>
      <c r="C44" s="75"/>
      <c r="D44" s="75"/>
      <c r="E44" s="5"/>
    </row>
    <row r="45" spans="1:5" x14ac:dyDescent="0.25">
      <c r="B45" s="76" t="s">
        <v>19</v>
      </c>
      <c r="C45" s="76"/>
      <c r="D45" s="76"/>
      <c r="E45" s="6" t="s">
        <v>6</v>
      </c>
    </row>
    <row r="47" spans="1:5" x14ac:dyDescent="0.25">
      <c r="A47" s="2" t="s">
        <v>44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f>'1кв'!B56</f>
        <v>5923.2340000000258</v>
      </c>
    </row>
    <row r="50" spans="1:2" ht="13.15" customHeight="1" x14ac:dyDescent="0.25">
      <c r="A50" s="47" t="s">
        <v>95</v>
      </c>
      <c r="B50" s="16"/>
    </row>
    <row r="51" spans="1:2" x14ac:dyDescent="0.25">
      <c r="A51" s="2" t="s">
        <v>45</v>
      </c>
      <c r="B51" s="16">
        <v>157795.72</v>
      </c>
    </row>
    <row r="52" spans="1:2" x14ac:dyDescent="0.25">
      <c r="A52" s="2" t="s">
        <v>94</v>
      </c>
      <c r="B52" s="16">
        <v>49933.19</v>
      </c>
    </row>
    <row r="53" spans="1:2" x14ac:dyDescent="0.25">
      <c r="A53" s="47" t="s">
        <v>43</v>
      </c>
      <c r="B53" s="16">
        <f>3*150</f>
        <v>450</v>
      </c>
    </row>
    <row r="54" spans="1:2" x14ac:dyDescent="0.25">
      <c r="A54" s="47" t="s">
        <v>50</v>
      </c>
      <c r="B54" s="16">
        <f>3*150</f>
        <v>450</v>
      </c>
    </row>
    <row r="55" spans="1:2" ht="30" x14ac:dyDescent="0.25">
      <c r="A55" s="47" t="s">
        <v>36</v>
      </c>
      <c r="B55" s="16">
        <f>E33</f>
        <v>198047.85599999997</v>
      </c>
    </row>
    <row r="56" spans="1:2" x14ac:dyDescent="0.25">
      <c r="A56" s="17" t="s">
        <v>35</v>
      </c>
      <c r="B56" s="18">
        <f>B49+B51+B53+B54+B52+'1кв'!B52-B55</f>
        <v>16677.068000000058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8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96</v>
      </c>
      <c r="B3" s="64"/>
      <c r="C3" s="64"/>
      <c r="D3" s="64"/>
      <c r="E3" s="64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97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66" t="s">
        <v>1</v>
      </c>
      <c r="B8" s="66"/>
      <c r="C8" s="66"/>
      <c r="D8" s="66"/>
      <c r="E8" s="66"/>
    </row>
    <row r="9" spans="1:5" ht="15" customHeight="1" x14ac:dyDescent="0.25">
      <c r="A9" s="60" t="s">
        <v>38</v>
      </c>
      <c r="B9" s="60"/>
      <c r="C9" s="60"/>
      <c r="D9" s="60"/>
      <c r="E9" s="60"/>
    </row>
    <row r="10" spans="1:5" ht="25.5" customHeight="1" x14ac:dyDescent="0.25">
      <c r="A10" s="67" t="s">
        <v>14</v>
      </c>
      <c r="B10" s="68"/>
      <c r="C10" s="68"/>
      <c r="D10" s="68"/>
      <c r="E10" s="68"/>
    </row>
    <row r="11" spans="1:5" ht="33" customHeight="1" x14ac:dyDescent="0.25">
      <c r="A11" s="60" t="s">
        <v>39</v>
      </c>
      <c r="B11" s="60"/>
      <c r="C11" s="60"/>
      <c r="D11" s="60"/>
      <c r="E11" s="60"/>
    </row>
    <row r="12" spans="1:5" ht="15.6" customHeight="1" x14ac:dyDescent="0.25">
      <c r="A12" s="66" t="s">
        <v>15</v>
      </c>
      <c r="B12" s="69"/>
      <c r="C12" s="69"/>
      <c r="D12" s="69"/>
      <c r="E12" s="69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6" t="s">
        <v>2</v>
      </c>
      <c r="B14" s="69"/>
      <c r="C14" s="69"/>
      <c r="D14" s="69"/>
      <c r="E14" s="69"/>
    </row>
    <row r="15" spans="1:5" ht="20.25" customHeight="1" x14ac:dyDescent="0.25">
      <c r="A15" s="60" t="s">
        <v>52</v>
      </c>
      <c r="B15" s="60"/>
      <c r="C15" s="60"/>
      <c r="D15" s="60"/>
      <c r="E15" s="60"/>
    </row>
    <row r="16" spans="1:5" ht="10.5" customHeight="1" x14ac:dyDescent="0.25">
      <c r="A16" s="66" t="s">
        <v>16</v>
      </c>
      <c r="B16" s="69"/>
      <c r="C16" s="69"/>
      <c r="D16" s="69"/>
      <c r="E16" s="69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27</v>
      </c>
      <c r="B18" s="60"/>
      <c r="C18" s="60"/>
      <c r="D18" s="60"/>
      <c r="E18" s="60"/>
    </row>
    <row r="19" spans="1:7" ht="39.7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18.16</v>
      </c>
      <c r="E22" s="8">
        <f>D22*F20*G20</f>
        <v>107794.128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6.51</v>
      </c>
      <c r="E24" s="8">
        <f>D24*F20*G20</f>
        <v>38642.057999999997</v>
      </c>
    </row>
    <row r="25" spans="1:7" x14ac:dyDescent="0.25">
      <c r="A25" s="7" t="s">
        <v>48</v>
      </c>
      <c r="B25" s="9" t="s">
        <v>98</v>
      </c>
      <c r="C25" s="3" t="s">
        <v>32</v>
      </c>
      <c r="D25" s="3"/>
      <c r="E25" s="8">
        <v>7230.44</v>
      </c>
    </row>
    <row r="26" spans="1:7" x14ac:dyDescent="0.25">
      <c r="A26" s="7" t="s">
        <v>49</v>
      </c>
      <c r="B26" s="9" t="s">
        <v>98</v>
      </c>
      <c r="C26" s="3" t="s">
        <v>32</v>
      </c>
      <c r="D26" s="3"/>
      <c r="E26" s="8">
        <v>3932.02</v>
      </c>
    </row>
    <row r="27" spans="1:7" x14ac:dyDescent="0.25">
      <c r="A27" s="7" t="s">
        <v>47</v>
      </c>
      <c r="B27" s="9" t="s">
        <v>98</v>
      </c>
      <c r="C27" s="3" t="s">
        <v>32</v>
      </c>
      <c r="D27" s="3"/>
      <c r="E27" s="8">
        <v>2594.8000000000002</v>
      </c>
    </row>
    <row r="28" spans="1:7" x14ac:dyDescent="0.25">
      <c r="A28" s="7" t="s">
        <v>30</v>
      </c>
      <c r="B28" s="9" t="s">
        <v>98</v>
      </c>
      <c r="C28" s="3" t="s">
        <v>32</v>
      </c>
      <c r="D28" s="3"/>
      <c r="E28" s="8">
        <f>6972.97+2219.85</f>
        <v>9192.82</v>
      </c>
    </row>
    <row r="29" spans="1:7" x14ac:dyDescent="0.25">
      <c r="A29" s="7" t="s">
        <v>54</v>
      </c>
      <c r="B29" s="9" t="s">
        <v>98</v>
      </c>
      <c r="C29" s="3" t="s">
        <v>32</v>
      </c>
      <c r="D29" s="3"/>
      <c r="E29" s="8">
        <v>195.48</v>
      </c>
    </row>
    <row r="30" spans="1:7" x14ac:dyDescent="0.25">
      <c r="A30" s="7" t="s">
        <v>103</v>
      </c>
      <c r="B30" s="9" t="s">
        <v>98</v>
      </c>
      <c r="C30" s="3" t="s">
        <v>32</v>
      </c>
      <c r="D30" s="3"/>
      <c r="E30" s="8">
        <v>35000</v>
      </c>
    </row>
    <row r="31" spans="1:7" x14ac:dyDescent="0.25">
      <c r="A31" s="7" t="s">
        <v>100</v>
      </c>
      <c r="B31" s="9" t="s">
        <v>102</v>
      </c>
      <c r="C31" s="3" t="s">
        <v>32</v>
      </c>
      <c r="D31" s="3"/>
      <c r="E31" s="8">
        <v>1717</v>
      </c>
    </row>
    <row r="32" spans="1:7" ht="30" x14ac:dyDescent="0.25">
      <c r="A32" s="7" t="s">
        <v>101</v>
      </c>
      <c r="B32" s="9" t="s">
        <v>102</v>
      </c>
      <c r="C32" s="3" t="s">
        <v>51</v>
      </c>
      <c r="D32" s="3">
        <v>8</v>
      </c>
      <c r="E32" s="8">
        <f>D32*286.24</f>
        <v>2289.92</v>
      </c>
    </row>
    <row r="33" spans="1:5" x14ac:dyDescent="0.25">
      <c r="A33" s="38"/>
      <c r="B33" s="53"/>
      <c r="C33" s="3"/>
      <c r="D33" s="3"/>
      <c r="E33" s="8"/>
    </row>
    <row r="34" spans="1:5" s="14" customFormat="1" ht="14.25" x14ac:dyDescent="0.2">
      <c r="A34" s="10" t="s">
        <v>29</v>
      </c>
      <c r="B34" s="11"/>
      <c r="C34" s="12"/>
      <c r="D34" s="12"/>
      <c r="E34" s="13">
        <f>SUM(E22:E33)</f>
        <v>208588.666</v>
      </c>
    </row>
    <row r="36" spans="1:5" ht="35.25" customHeight="1" x14ac:dyDescent="0.25">
      <c r="A36" s="72" t="s">
        <v>104</v>
      </c>
      <c r="B36" s="72"/>
      <c r="C36" s="72"/>
      <c r="D36" s="72"/>
      <c r="E36" s="72"/>
    </row>
    <row r="37" spans="1:5" ht="28.5" customHeight="1" x14ac:dyDescent="0.25">
      <c r="A37" s="60" t="s">
        <v>21</v>
      </c>
      <c r="B37" s="60"/>
      <c r="C37" s="60"/>
      <c r="D37" s="60"/>
      <c r="E37" s="60"/>
    </row>
    <row r="38" spans="1:5" ht="15" customHeight="1" x14ac:dyDescent="0.25">
      <c r="A38" s="60" t="s">
        <v>20</v>
      </c>
      <c r="B38" s="60"/>
      <c r="C38" s="60"/>
      <c r="D38" s="60"/>
      <c r="E38" s="60"/>
    </row>
    <row r="39" spans="1:5" ht="31.5" customHeight="1" x14ac:dyDescent="0.25">
      <c r="A39" s="60" t="s">
        <v>33</v>
      </c>
      <c r="B39" s="60"/>
      <c r="C39" s="60"/>
      <c r="D39" s="60"/>
      <c r="E39" s="60"/>
    </row>
    <row r="40" spans="1:5" x14ac:dyDescent="0.25">
      <c r="A40" s="70" t="s">
        <v>5</v>
      </c>
      <c r="B40" s="70"/>
      <c r="C40" s="70"/>
      <c r="D40" s="70"/>
      <c r="E40" s="70"/>
    </row>
    <row r="41" spans="1:5" x14ac:dyDescent="0.25">
      <c r="A41" s="60" t="s">
        <v>18</v>
      </c>
      <c r="B41" s="60"/>
      <c r="C41" s="60"/>
      <c r="D41" s="60"/>
      <c r="E41" s="60"/>
    </row>
    <row r="42" spans="1:5" x14ac:dyDescent="0.25">
      <c r="A42" s="73" t="s">
        <v>53</v>
      </c>
      <c r="B42" s="73"/>
      <c r="C42" s="73"/>
      <c r="D42" s="73"/>
      <c r="E42" s="5"/>
    </row>
    <row r="43" spans="1:5" x14ac:dyDescent="0.25">
      <c r="B43" s="74" t="s">
        <v>19</v>
      </c>
      <c r="C43" s="74"/>
      <c r="D43" s="74"/>
      <c r="E43" s="6" t="s">
        <v>6</v>
      </c>
    </row>
    <row r="44" spans="1:5" x14ac:dyDescent="0.25">
      <c r="A44" s="45"/>
      <c r="B44" s="45"/>
      <c r="C44" s="45"/>
      <c r="D44" s="45"/>
      <c r="E44" s="45"/>
    </row>
    <row r="45" spans="1:5" x14ac:dyDescent="0.25">
      <c r="A45" s="75" t="s">
        <v>40</v>
      </c>
      <c r="B45" s="75"/>
      <c r="C45" s="75"/>
      <c r="D45" s="75"/>
      <c r="E45" s="5"/>
    </row>
    <row r="46" spans="1:5" x14ac:dyDescent="0.25">
      <c r="B46" s="76" t="s">
        <v>19</v>
      </c>
      <c r="C46" s="76"/>
      <c r="D46" s="76"/>
      <c r="E46" s="6" t="s">
        <v>6</v>
      </c>
    </row>
    <row r="48" spans="1:5" x14ac:dyDescent="0.25">
      <c r="A48" s="54" t="s">
        <v>99</v>
      </c>
    </row>
    <row r="49" spans="1:2" x14ac:dyDescent="0.25">
      <c r="A49" s="14" t="s">
        <v>34</v>
      </c>
    </row>
    <row r="50" spans="1:2" x14ac:dyDescent="0.25">
      <c r="A50" s="2" t="s">
        <v>37</v>
      </c>
      <c r="B50" s="15">
        <f>'2кв'!B56</f>
        <v>16677.068000000058</v>
      </c>
    </row>
    <row r="51" spans="1:2" x14ac:dyDescent="0.25">
      <c r="A51" s="47" t="s">
        <v>105</v>
      </c>
      <c r="B51" s="16"/>
    </row>
    <row r="52" spans="1:2" x14ac:dyDescent="0.25">
      <c r="A52" s="2" t="s">
        <v>45</v>
      </c>
      <c r="B52" s="16">
        <v>165766.32</v>
      </c>
    </row>
    <row r="53" spans="1:2" x14ac:dyDescent="0.25">
      <c r="A53" s="2" t="s">
        <v>106</v>
      </c>
      <c r="B53" s="16">
        <v>2394.0300000000002</v>
      </c>
    </row>
    <row r="54" spans="1:2" x14ac:dyDescent="0.25">
      <c r="A54" s="47" t="s">
        <v>43</v>
      </c>
      <c r="B54" s="16">
        <f>3*150</f>
        <v>450</v>
      </c>
    </row>
    <row r="55" spans="1:2" ht="30" x14ac:dyDescent="0.25">
      <c r="A55" s="47" t="s">
        <v>36</v>
      </c>
      <c r="B55" s="16">
        <f>E34</f>
        <v>208588.666</v>
      </c>
    </row>
    <row r="56" spans="1:2" x14ac:dyDescent="0.25">
      <c r="A56" s="17" t="s">
        <v>35</v>
      </c>
      <c r="B56" s="18">
        <f>B50+B52+B54+B53-B55</f>
        <v>-23301.247999999934</v>
      </c>
    </row>
  </sheetData>
  <mergeCells count="28">
    <mergeCell ref="A42:D42"/>
    <mergeCell ref="B43:D43"/>
    <mergeCell ref="A45:D45"/>
    <mergeCell ref="B46:D46"/>
    <mergeCell ref="A36:E36"/>
    <mergeCell ref="A37:E37"/>
    <mergeCell ref="A38:E38"/>
    <mergeCell ref="A39:E39"/>
    <mergeCell ref="A40:E40"/>
    <mergeCell ref="A41:E41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SheetLayoutView="100" workbookViewId="0">
      <selection activeCell="A31" sqref="A31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.75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107</v>
      </c>
      <c r="B3" s="64"/>
      <c r="C3" s="64"/>
      <c r="D3" s="64"/>
      <c r="E3" s="64"/>
    </row>
    <row r="4" spans="1:5" s="1" customFormat="1" ht="15.75" customHeight="1" x14ac:dyDescent="0.25">
      <c r="A4" s="21" t="s">
        <v>13</v>
      </c>
      <c r="B4" s="4"/>
      <c r="C4" s="4"/>
      <c r="D4" s="27"/>
      <c r="E4" s="26" t="s">
        <v>77</v>
      </c>
    </row>
    <row r="5" spans="1:5" x14ac:dyDescent="0.25">
      <c r="A5" s="56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5" t="s">
        <v>26</v>
      </c>
      <c r="B7" s="65"/>
      <c r="C7" s="65"/>
      <c r="D7" s="65"/>
      <c r="E7" s="65"/>
    </row>
    <row r="8" spans="1:5" x14ac:dyDescent="0.25">
      <c r="A8" s="66" t="s">
        <v>1</v>
      </c>
      <c r="B8" s="66"/>
      <c r="C8" s="66"/>
      <c r="D8" s="66"/>
      <c r="E8" s="66"/>
    </row>
    <row r="9" spans="1:5" ht="15" customHeight="1" x14ac:dyDescent="0.25">
      <c r="A9" s="60" t="s">
        <v>38</v>
      </c>
      <c r="B9" s="60"/>
      <c r="C9" s="60"/>
      <c r="D9" s="60"/>
      <c r="E9" s="60"/>
    </row>
    <row r="10" spans="1:5" ht="25.5" customHeight="1" x14ac:dyDescent="0.25">
      <c r="A10" s="67" t="s">
        <v>14</v>
      </c>
      <c r="B10" s="68"/>
      <c r="C10" s="68"/>
      <c r="D10" s="68"/>
      <c r="E10" s="68"/>
    </row>
    <row r="11" spans="1:5" ht="33" customHeight="1" x14ac:dyDescent="0.25">
      <c r="A11" s="60" t="s">
        <v>39</v>
      </c>
      <c r="B11" s="60"/>
      <c r="C11" s="60"/>
      <c r="D11" s="60"/>
      <c r="E11" s="60"/>
    </row>
    <row r="12" spans="1:5" ht="15.6" customHeight="1" x14ac:dyDescent="0.25">
      <c r="A12" s="66" t="s">
        <v>15</v>
      </c>
      <c r="B12" s="69"/>
      <c r="C12" s="69"/>
      <c r="D12" s="69"/>
      <c r="E12" s="69"/>
    </row>
    <row r="13" spans="1:5" ht="18.75" customHeight="1" x14ac:dyDescent="0.25">
      <c r="A13" s="60" t="s">
        <v>24</v>
      </c>
      <c r="B13" s="60"/>
      <c r="C13" s="60"/>
      <c r="D13" s="60"/>
      <c r="E13" s="60"/>
    </row>
    <row r="14" spans="1:5" ht="17.25" customHeight="1" x14ac:dyDescent="0.25">
      <c r="A14" s="66" t="s">
        <v>2</v>
      </c>
      <c r="B14" s="69"/>
      <c r="C14" s="69"/>
      <c r="D14" s="69"/>
      <c r="E14" s="69"/>
    </row>
    <row r="15" spans="1:5" ht="20.25" customHeight="1" x14ac:dyDescent="0.25">
      <c r="A15" s="60" t="s">
        <v>52</v>
      </c>
      <c r="B15" s="60"/>
      <c r="C15" s="60"/>
      <c r="D15" s="60"/>
      <c r="E15" s="60"/>
    </row>
    <row r="16" spans="1:5" ht="10.5" customHeight="1" x14ac:dyDescent="0.25">
      <c r="A16" s="66" t="s">
        <v>16</v>
      </c>
      <c r="B16" s="69"/>
      <c r="C16" s="69"/>
      <c r="D16" s="69"/>
      <c r="E16" s="69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57.6" customHeight="1" x14ac:dyDescent="0.25">
      <c r="A18" s="60" t="s">
        <v>27</v>
      </c>
      <c r="B18" s="60"/>
      <c r="C18" s="60"/>
      <c r="D18" s="60"/>
      <c r="E18" s="60"/>
    </row>
    <row r="19" spans="1:7" ht="39.7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18.16</v>
      </c>
      <c r="E22" s="8">
        <f>D22*F20*G20</f>
        <v>107794.128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0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6.51</v>
      </c>
      <c r="E24" s="8">
        <f>D24*F20*G20</f>
        <v>38642.057999999997</v>
      </c>
    </row>
    <row r="25" spans="1:7" x14ac:dyDescent="0.25">
      <c r="A25" s="7" t="s">
        <v>48</v>
      </c>
      <c r="B25" s="9" t="s">
        <v>108</v>
      </c>
      <c r="C25" s="3" t="s">
        <v>32</v>
      </c>
      <c r="D25" s="3"/>
      <c r="E25" s="8">
        <v>6914.24</v>
      </c>
    </row>
    <row r="26" spans="1:7" x14ac:dyDescent="0.25">
      <c r="A26" s="7" t="s">
        <v>49</v>
      </c>
      <c r="B26" s="9" t="s">
        <v>108</v>
      </c>
      <c r="C26" s="3" t="s">
        <v>32</v>
      </c>
      <c r="D26" s="3"/>
      <c r="E26" s="8">
        <v>3662.47</v>
      </c>
    </row>
    <row r="27" spans="1:7" x14ac:dyDescent="0.25">
      <c r="A27" s="7" t="s">
        <v>47</v>
      </c>
      <c r="B27" s="9" t="s">
        <v>108</v>
      </c>
      <c r="C27" s="3" t="s">
        <v>32</v>
      </c>
      <c r="D27" s="3"/>
      <c r="E27" s="8">
        <v>2251.15</v>
      </c>
    </row>
    <row r="28" spans="1:7" x14ac:dyDescent="0.25">
      <c r="A28" s="7" t="s">
        <v>30</v>
      </c>
      <c r="B28" s="9" t="s">
        <v>108</v>
      </c>
      <c r="C28" s="3" t="s">
        <v>32</v>
      </c>
      <c r="D28" s="3"/>
      <c r="E28" s="8">
        <v>13344.21</v>
      </c>
    </row>
    <row r="29" spans="1:7" x14ac:dyDescent="0.25">
      <c r="A29" s="7" t="s">
        <v>54</v>
      </c>
      <c r="B29" s="9" t="s">
        <v>108</v>
      </c>
      <c r="C29" s="3" t="s">
        <v>32</v>
      </c>
      <c r="D29" s="3"/>
      <c r="E29" s="8">
        <v>0</v>
      </c>
    </row>
    <row r="30" spans="1:7" ht="30" x14ac:dyDescent="0.25">
      <c r="A30" s="7" t="s">
        <v>109</v>
      </c>
      <c r="B30" s="9" t="s">
        <v>111</v>
      </c>
      <c r="C30" s="3" t="s">
        <v>32</v>
      </c>
      <c r="D30" s="3"/>
      <c r="E30" s="8">
        <v>17872</v>
      </c>
    </row>
    <row r="31" spans="1:7" x14ac:dyDescent="0.25">
      <c r="A31" s="7" t="s">
        <v>110</v>
      </c>
      <c r="B31" s="9" t="s">
        <v>112</v>
      </c>
      <c r="C31" s="3" t="s">
        <v>32</v>
      </c>
      <c r="D31" s="3"/>
      <c r="E31" s="8">
        <v>10289.07</v>
      </c>
    </row>
    <row r="32" spans="1:7" x14ac:dyDescent="0.25">
      <c r="A32" s="38"/>
      <c r="B32" s="53"/>
      <c r="C32" s="3"/>
      <c r="D32" s="3"/>
      <c r="E32" s="8"/>
    </row>
    <row r="33" spans="1:5" s="14" customFormat="1" ht="14.25" x14ac:dyDescent="0.2">
      <c r="A33" s="10" t="s">
        <v>29</v>
      </c>
      <c r="B33" s="11"/>
      <c r="C33" s="12"/>
      <c r="D33" s="12"/>
      <c r="E33" s="13">
        <f>SUM(E22:E32)</f>
        <v>200769.32599999997</v>
      </c>
    </row>
    <row r="35" spans="1:5" ht="35.25" customHeight="1" x14ac:dyDescent="0.25">
      <c r="A35" s="72" t="s">
        <v>127</v>
      </c>
      <c r="B35" s="72"/>
      <c r="C35" s="72"/>
      <c r="D35" s="72"/>
      <c r="E35" s="72"/>
    </row>
    <row r="36" spans="1:5" ht="28.5" customHeight="1" x14ac:dyDescent="0.25">
      <c r="A36" s="60" t="s">
        <v>21</v>
      </c>
      <c r="B36" s="60"/>
      <c r="C36" s="60"/>
      <c r="D36" s="60"/>
      <c r="E36" s="60"/>
    </row>
    <row r="37" spans="1:5" ht="15" customHeight="1" x14ac:dyDescent="0.25">
      <c r="A37" s="60" t="s">
        <v>20</v>
      </c>
      <c r="B37" s="60"/>
      <c r="C37" s="60"/>
      <c r="D37" s="60"/>
      <c r="E37" s="60"/>
    </row>
    <row r="38" spans="1:5" ht="31.5" customHeight="1" x14ac:dyDescent="0.25">
      <c r="A38" s="60" t="s">
        <v>33</v>
      </c>
      <c r="B38" s="60"/>
      <c r="C38" s="60"/>
      <c r="D38" s="60"/>
      <c r="E38" s="60"/>
    </row>
    <row r="39" spans="1:5" x14ac:dyDescent="0.25">
      <c r="A39" s="70" t="s">
        <v>5</v>
      </c>
      <c r="B39" s="70"/>
      <c r="C39" s="70"/>
      <c r="D39" s="70"/>
      <c r="E39" s="70"/>
    </row>
    <row r="40" spans="1:5" x14ac:dyDescent="0.25">
      <c r="A40" s="60" t="s">
        <v>18</v>
      </c>
      <c r="B40" s="60"/>
      <c r="C40" s="60"/>
      <c r="D40" s="60"/>
      <c r="E40" s="60"/>
    </row>
    <row r="41" spans="1:5" x14ac:dyDescent="0.25">
      <c r="A41" s="73" t="s">
        <v>53</v>
      </c>
      <c r="B41" s="73"/>
      <c r="C41" s="73"/>
      <c r="D41" s="73"/>
      <c r="E41" s="5"/>
    </row>
    <row r="42" spans="1:5" x14ac:dyDescent="0.25">
      <c r="B42" s="74" t="s">
        <v>19</v>
      </c>
      <c r="C42" s="74"/>
      <c r="D42" s="74"/>
      <c r="E42" s="6" t="s">
        <v>6</v>
      </c>
    </row>
    <row r="43" spans="1:5" x14ac:dyDescent="0.25">
      <c r="A43" s="55"/>
      <c r="B43" s="55"/>
      <c r="C43" s="55"/>
      <c r="D43" s="55"/>
      <c r="E43" s="55"/>
    </row>
    <row r="44" spans="1:5" x14ac:dyDescent="0.25">
      <c r="A44" s="75" t="s">
        <v>40</v>
      </c>
      <c r="B44" s="75"/>
      <c r="C44" s="75"/>
      <c r="D44" s="75"/>
      <c r="E44" s="5"/>
    </row>
    <row r="45" spans="1:5" x14ac:dyDescent="0.25">
      <c r="B45" s="76" t="s">
        <v>19</v>
      </c>
      <c r="C45" s="76"/>
      <c r="D45" s="76"/>
      <c r="E45" s="6" t="s">
        <v>6</v>
      </c>
    </row>
    <row r="47" spans="1:5" x14ac:dyDescent="0.25">
      <c r="A47" s="54" t="s">
        <v>99</v>
      </c>
    </row>
    <row r="48" spans="1:5" x14ac:dyDescent="0.25">
      <c r="A48" s="14" t="s">
        <v>34</v>
      </c>
    </row>
    <row r="49" spans="1:2" x14ac:dyDescent="0.25">
      <c r="A49" s="2" t="s">
        <v>37</v>
      </c>
      <c r="B49" s="15">
        <f>'3кв'!B56</f>
        <v>-23301.247999999934</v>
      </c>
    </row>
    <row r="50" spans="1:2" x14ac:dyDescent="0.25">
      <c r="A50" s="57" t="s">
        <v>113</v>
      </c>
      <c r="B50" s="16"/>
    </row>
    <row r="51" spans="1:2" x14ac:dyDescent="0.25">
      <c r="A51" s="2" t="s">
        <v>45</v>
      </c>
      <c r="B51" s="16">
        <v>183036.89</v>
      </c>
    </row>
    <row r="52" spans="1:2" x14ac:dyDescent="0.25">
      <c r="A52" s="2" t="s">
        <v>106</v>
      </c>
      <c r="B52" s="16">
        <v>0</v>
      </c>
    </row>
    <row r="53" spans="1:2" x14ac:dyDescent="0.25">
      <c r="A53" s="57"/>
      <c r="B53" s="16"/>
    </row>
    <row r="54" spans="1:2" ht="30" x14ac:dyDescent="0.25">
      <c r="A54" s="57" t="s">
        <v>36</v>
      </c>
      <c r="B54" s="16">
        <f>E33</f>
        <v>200769.32599999997</v>
      </c>
    </row>
    <row r="55" spans="1:2" x14ac:dyDescent="0.25">
      <c r="A55" s="17" t="s">
        <v>35</v>
      </c>
      <c r="B55" s="18">
        <f>B49+B51+B53+B52-B54</f>
        <v>-41033.683999999892</v>
      </c>
    </row>
  </sheetData>
  <mergeCells count="28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SheetLayoutView="100" workbookViewId="0">
      <selection activeCell="A45" sqref="A45:XFD45"/>
    </sheetView>
  </sheetViews>
  <sheetFormatPr defaultRowHeight="15.75" x14ac:dyDescent="0.25"/>
  <cols>
    <col min="1" max="1" width="10.5703125" style="81" customWidth="1"/>
    <col min="2" max="2" width="65.42578125" style="81" customWidth="1"/>
    <col min="3" max="3" width="16.140625" style="81" customWidth="1"/>
    <col min="4" max="4" width="11.85546875" style="81" customWidth="1"/>
    <col min="5" max="5" width="14.7109375" style="81" customWidth="1"/>
    <col min="6" max="6" width="12.42578125" style="81" customWidth="1"/>
    <col min="7" max="7" width="12" style="81" customWidth="1"/>
    <col min="8" max="8" width="13.5703125" style="81" customWidth="1"/>
    <col min="9" max="16384" width="9.140625" style="81"/>
  </cols>
  <sheetData>
    <row r="1" spans="1:4" x14ac:dyDescent="0.25">
      <c r="A1" s="78" t="s">
        <v>55</v>
      </c>
      <c r="B1" s="78"/>
      <c r="C1" s="78"/>
      <c r="D1" s="28"/>
    </row>
    <row r="2" spans="1:4" x14ac:dyDescent="0.25">
      <c r="A2" s="79" t="s">
        <v>56</v>
      </c>
      <c r="B2" s="79"/>
      <c r="C2" s="79"/>
      <c r="D2" s="29"/>
    </row>
    <row r="3" spans="1:4" x14ac:dyDescent="0.25">
      <c r="A3" s="79" t="s">
        <v>114</v>
      </c>
      <c r="B3" s="79"/>
      <c r="C3" s="79"/>
      <c r="D3" s="29"/>
    </row>
    <row r="4" spans="1:4" x14ac:dyDescent="0.25">
      <c r="A4" s="78" t="s">
        <v>74</v>
      </c>
      <c r="B4" s="78"/>
      <c r="C4" s="78"/>
      <c r="D4" s="28"/>
    </row>
    <row r="5" spans="1:4" x14ac:dyDescent="0.25">
      <c r="A5" s="80"/>
      <c r="B5" s="80"/>
      <c r="C5" s="80"/>
      <c r="D5" s="1"/>
    </row>
    <row r="6" spans="1:4" x14ac:dyDescent="0.25">
      <c r="A6" s="29"/>
      <c r="B6" s="30" t="s">
        <v>57</v>
      </c>
      <c r="C6" s="82">
        <f>'1кв'!B49</f>
        <v>5198.95</v>
      </c>
      <c r="D6" s="31"/>
    </row>
    <row r="7" spans="1:4" x14ac:dyDescent="0.25">
      <c r="A7" s="32" t="s">
        <v>58</v>
      </c>
      <c r="B7" s="30" t="s">
        <v>116</v>
      </c>
      <c r="C7" s="82"/>
      <c r="D7" s="31"/>
    </row>
    <row r="8" spans="1:4" x14ac:dyDescent="0.25">
      <c r="A8" s="29"/>
      <c r="B8" s="37" t="s">
        <v>59</v>
      </c>
      <c r="C8" s="82"/>
      <c r="D8" s="31"/>
    </row>
    <row r="9" spans="1:4" x14ac:dyDescent="0.25">
      <c r="A9" s="29"/>
      <c r="B9" s="83" t="s">
        <v>130</v>
      </c>
      <c r="C9" s="82"/>
      <c r="D9" s="31"/>
    </row>
    <row r="10" spans="1:4" x14ac:dyDescent="0.25">
      <c r="A10" s="29"/>
      <c r="B10" s="83" t="s">
        <v>129</v>
      </c>
      <c r="C10" s="82"/>
      <c r="D10" s="31"/>
    </row>
    <row r="11" spans="1:4" x14ac:dyDescent="0.25">
      <c r="A11" s="29"/>
      <c r="B11" s="83" t="s">
        <v>131</v>
      </c>
      <c r="C11" s="82"/>
      <c r="D11" s="31"/>
    </row>
    <row r="12" spans="1:4" x14ac:dyDescent="0.25">
      <c r="B12" s="33" t="s">
        <v>60</v>
      </c>
      <c r="C12" s="84">
        <f>'1кв'!B51+'2кв'!B51+'3кв'!B52+'4кв'!B51</f>
        <v>668112.41</v>
      </c>
      <c r="D12" s="85"/>
    </row>
    <row r="13" spans="1:4" x14ac:dyDescent="0.25">
      <c r="B13" s="33" t="s">
        <v>115</v>
      </c>
      <c r="C13" s="84">
        <f>'1кв'!B52+'2кв'!B52+'3кв'!B53+'4кв'!B52</f>
        <v>52500</v>
      </c>
      <c r="D13" s="85"/>
    </row>
    <row r="14" spans="1:4" ht="31.5" x14ac:dyDescent="0.25">
      <c r="B14" s="83" t="s">
        <v>61</v>
      </c>
      <c r="C14" s="84">
        <f>'1кв'!B53+'2кв'!B53+'3кв'!B54</f>
        <v>1350</v>
      </c>
      <c r="D14" s="85"/>
    </row>
    <row r="15" spans="1:4" ht="31.5" x14ac:dyDescent="0.25">
      <c r="B15" s="83" t="s">
        <v>62</v>
      </c>
      <c r="C15" s="84">
        <f>'1кв'!B54+'2кв'!B54</f>
        <v>900</v>
      </c>
      <c r="D15" s="85"/>
    </row>
    <row r="16" spans="1:4" x14ac:dyDescent="0.25">
      <c r="A16" s="59"/>
      <c r="B16" s="33" t="s">
        <v>63</v>
      </c>
      <c r="C16" s="86">
        <f>SUM(C12:C15)</f>
        <v>722862.41</v>
      </c>
      <c r="D16" s="31"/>
    </row>
    <row r="17" spans="1:5" x14ac:dyDescent="0.25">
      <c r="A17" s="1"/>
      <c r="B17" s="77"/>
      <c r="C17" s="77"/>
      <c r="D17" s="34"/>
    </row>
    <row r="18" spans="1:5" x14ac:dyDescent="0.25">
      <c r="A18" s="35" t="s">
        <v>64</v>
      </c>
      <c r="B18" s="19" t="s">
        <v>65</v>
      </c>
      <c r="C18" s="84">
        <f>'1кв'!E22+'2кв'!E22+'3кв'!E22+'4кв'!E22</f>
        <v>412181.95199999993</v>
      </c>
      <c r="D18" s="34"/>
    </row>
    <row r="19" spans="1:5" x14ac:dyDescent="0.25">
      <c r="A19" s="35"/>
      <c r="B19" s="87" t="s">
        <v>66</v>
      </c>
      <c r="C19" s="84">
        <f>'1кв'!E23+'2кв'!E23+'3кв'!E23+'4кв'!E23</f>
        <v>0</v>
      </c>
      <c r="D19" s="34"/>
    </row>
    <row r="20" spans="1:5" x14ac:dyDescent="0.25">
      <c r="A20" s="35"/>
      <c r="B20" s="87" t="s">
        <v>42</v>
      </c>
      <c r="C20" s="84">
        <f>'1кв'!E24+'2кв'!E24+'3кв'!E24+'4кв'!E24</f>
        <v>149226.01199999999</v>
      </c>
      <c r="D20" s="34"/>
    </row>
    <row r="21" spans="1:5" x14ac:dyDescent="0.25">
      <c r="A21" s="35"/>
      <c r="B21" s="83" t="s">
        <v>48</v>
      </c>
      <c r="C21" s="84">
        <f>'1кв'!E25+'2кв'!E25+'3кв'!E25+'4кв'!E25</f>
        <v>26352.129999999997</v>
      </c>
      <c r="D21" s="34"/>
    </row>
    <row r="22" spans="1:5" x14ac:dyDescent="0.25">
      <c r="A22" s="35"/>
      <c r="B22" s="83" t="s">
        <v>49</v>
      </c>
      <c r="C22" s="84">
        <f>'1кв'!E26+'2кв'!E26+'3кв'!E26+'4кв'!E26</f>
        <v>10861.41</v>
      </c>
      <c r="D22" s="34"/>
    </row>
    <row r="23" spans="1:5" x14ac:dyDescent="0.25">
      <c r="A23" s="35"/>
      <c r="B23" s="83" t="s">
        <v>47</v>
      </c>
      <c r="C23" s="84">
        <f>'1кв'!E27+'2кв'!E27+'3кв'!E27+'4кв'!E27</f>
        <v>6932.7000000000007</v>
      </c>
      <c r="D23" s="34"/>
    </row>
    <row r="24" spans="1:5" x14ac:dyDescent="0.25">
      <c r="A24" s="1"/>
      <c r="B24" s="83" t="s">
        <v>30</v>
      </c>
      <c r="C24" s="84">
        <f>'1кв'!E28+'2кв'!E28+'3кв'!E28+'4кв'!E28</f>
        <v>33045.129999999997</v>
      </c>
      <c r="D24" s="34"/>
      <c r="E24" s="88"/>
    </row>
    <row r="25" spans="1:5" x14ac:dyDescent="0.25">
      <c r="A25" s="1"/>
      <c r="B25" s="89" t="s">
        <v>54</v>
      </c>
      <c r="C25" s="84">
        <f>'2кв'!E29+'3кв'!E29+'4кв'!E29</f>
        <v>337.89</v>
      </c>
      <c r="D25" s="34"/>
      <c r="E25" s="88"/>
    </row>
    <row r="26" spans="1:5" x14ac:dyDescent="0.25">
      <c r="A26" s="35"/>
      <c r="B26" s="36" t="s">
        <v>128</v>
      </c>
      <c r="C26" s="90">
        <f>'1кв'!E31+'2кв'!E31+'3кв'!E32</f>
        <v>7231.25</v>
      </c>
      <c r="D26" s="34"/>
    </row>
    <row r="27" spans="1:5" x14ac:dyDescent="0.25">
      <c r="A27" s="35"/>
      <c r="B27" s="37" t="s">
        <v>67</v>
      </c>
      <c r="C27" s="90">
        <f>SUM(C29:C36)</f>
        <v>122926.57</v>
      </c>
      <c r="D27" s="34"/>
    </row>
    <row r="28" spans="1:5" x14ac:dyDescent="0.25">
      <c r="A28" s="35"/>
      <c r="B28" s="37" t="s">
        <v>59</v>
      </c>
      <c r="C28" s="90"/>
      <c r="D28" s="34"/>
    </row>
    <row r="29" spans="1:5" x14ac:dyDescent="0.25">
      <c r="A29" s="35"/>
      <c r="B29" s="91" t="s">
        <v>75</v>
      </c>
      <c r="C29" s="92">
        <f>'1кв'!E30</f>
        <v>3500</v>
      </c>
      <c r="D29" s="34"/>
    </row>
    <row r="30" spans="1:5" ht="31.5" x14ac:dyDescent="0.25">
      <c r="A30" s="35"/>
      <c r="B30" s="91" t="s">
        <v>122</v>
      </c>
      <c r="C30" s="92">
        <f>'1кв'!E29</f>
        <v>1899</v>
      </c>
      <c r="D30" s="34"/>
    </row>
    <row r="31" spans="1:5" x14ac:dyDescent="0.25">
      <c r="A31" s="35"/>
      <c r="B31" s="91" t="s">
        <v>123</v>
      </c>
      <c r="C31" s="92">
        <f>'2кв'!E30</f>
        <v>52649.5</v>
      </c>
      <c r="D31" s="34"/>
    </row>
    <row r="32" spans="1:5" x14ac:dyDescent="0.25">
      <c r="A32" s="35"/>
      <c r="B32" s="91" t="s">
        <v>124</v>
      </c>
      <c r="C32" s="92">
        <f>'3кв'!E31</f>
        <v>1717</v>
      </c>
      <c r="D32" s="34"/>
    </row>
    <row r="33" spans="1:5" x14ac:dyDescent="0.25">
      <c r="A33" s="35"/>
      <c r="B33" s="91" t="s">
        <v>125</v>
      </c>
      <c r="C33" s="92">
        <f>'3кв'!E30</f>
        <v>35000</v>
      </c>
      <c r="D33" s="34"/>
    </row>
    <row r="34" spans="1:5" x14ac:dyDescent="0.25">
      <c r="A34" s="35"/>
      <c r="B34" s="91" t="s">
        <v>126</v>
      </c>
      <c r="C34" s="92">
        <f>'4кв'!E30</f>
        <v>17872</v>
      </c>
      <c r="D34" s="34"/>
    </row>
    <row r="35" spans="1:5" x14ac:dyDescent="0.25">
      <c r="A35" s="35"/>
      <c r="B35" s="91" t="s">
        <v>132</v>
      </c>
      <c r="C35" s="92">
        <f>'4кв'!E31</f>
        <v>10289.07</v>
      </c>
      <c r="D35" s="34"/>
    </row>
    <row r="36" spans="1:5" x14ac:dyDescent="0.25">
      <c r="A36" s="35"/>
      <c r="B36" s="91"/>
      <c r="C36" s="92"/>
      <c r="D36" s="34"/>
    </row>
    <row r="37" spans="1:5" x14ac:dyDescent="0.25">
      <c r="A37" s="1"/>
      <c r="B37" s="58" t="s">
        <v>68</v>
      </c>
      <c r="C37" s="93">
        <f>SUM(C18:C27)</f>
        <v>769095.04399999999</v>
      </c>
      <c r="D37" s="34"/>
      <c r="E37" s="88"/>
    </row>
    <row r="38" spans="1:5" x14ac:dyDescent="0.25">
      <c r="A38" s="1"/>
      <c r="B38" s="39" t="s">
        <v>117</v>
      </c>
      <c r="C38" s="94">
        <f>C6+C16-C37</f>
        <v>-41033.684000000008</v>
      </c>
      <c r="D38" s="34"/>
    </row>
    <row r="39" spans="1:5" x14ac:dyDescent="0.25">
      <c r="A39" s="1"/>
      <c r="B39" s="32"/>
      <c r="C39" s="32"/>
      <c r="D39" s="34"/>
    </row>
    <row r="40" spans="1:5" x14ac:dyDescent="0.25">
      <c r="A40" s="1"/>
      <c r="B40" s="40" t="s">
        <v>69</v>
      </c>
      <c r="C40" s="40"/>
      <c r="D40" s="34"/>
    </row>
    <row r="41" spans="1:5" x14ac:dyDescent="0.25">
      <c r="A41" s="1"/>
      <c r="B41" s="40" t="s">
        <v>70</v>
      </c>
      <c r="C41" s="41">
        <v>52857.17</v>
      </c>
      <c r="D41" s="34"/>
    </row>
    <row r="42" spans="1:5" x14ac:dyDescent="0.25">
      <c r="A42" s="1"/>
      <c r="B42" s="42" t="s">
        <v>118</v>
      </c>
      <c r="C42" s="43">
        <v>58348.85</v>
      </c>
      <c r="D42" s="34"/>
    </row>
    <row r="43" spans="1:5" x14ac:dyDescent="0.25">
      <c r="A43" s="1"/>
      <c r="B43" s="40" t="s">
        <v>71</v>
      </c>
      <c r="C43" s="44">
        <f>C42-C41</f>
        <v>5491.68</v>
      </c>
      <c r="D43" s="34"/>
    </row>
    <row r="44" spans="1:5" x14ac:dyDescent="0.25">
      <c r="A44" s="1"/>
      <c r="B44" s="32"/>
      <c r="C44" s="32"/>
      <c r="D44" s="34"/>
    </row>
    <row r="45" spans="1:5" x14ac:dyDescent="0.25">
      <c r="A45" s="1"/>
      <c r="B45" s="32"/>
      <c r="C45" s="32"/>
      <c r="D45" s="34"/>
    </row>
    <row r="46" spans="1:5" x14ac:dyDescent="0.25">
      <c r="A46" s="1" t="s">
        <v>72</v>
      </c>
      <c r="B46" s="32" t="s">
        <v>119</v>
      </c>
      <c r="C46" s="32"/>
      <c r="D46" s="34"/>
    </row>
    <row r="47" spans="1:5" x14ac:dyDescent="0.25">
      <c r="A47" s="1"/>
      <c r="B47" s="32" t="s">
        <v>120</v>
      </c>
      <c r="C47" s="32"/>
      <c r="D47" s="34"/>
    </row>
    <row r="48" spans="1:5" x14ac:dyDescent="0.25">
      <c r="A48" s="1"/>
      <c r="B48" s="32" t="s">
        <v>121</v>
      </c>
      <c r="C48" s="32"/>
      <c r="D48" s="34"/>
    </row>
    <row r="49" spans="1:4" x14ac:dyDescent="0.25">
      <c r="A49" s="1"/>
      <c r="B49" s="32"/>
      <c r="C49" s="32"/>
      <c r="D49" s="34"/>
    </row>
    <row r="50" spans="1:4" x14ac:dyDescent="0.25">
      <c r="A50" s="1"/>
      <c r="B50" s="32"/>
      <c r="C50" s="32"/>
      <c r="D50" s="34"/>
    </row>
    <row r="51" spans="1:4" x14ac:dyDescent="0.25">
      <c r="A51" s="1"/>
      <c r="B51" s="32" t="s">
        <v>73</v>
      </c>
      <c r="C51" s="32"/>
      <c r="D51" s="34"/>
    </row>
    <row r="52" spans="1:4" x14ac:dyDescent="0.25">
      <c r="A52" s="1"/>
      <c r="B52" s="32"/>
      <c r="C52" s="32"/>
      <c r="D52" s="34"/>
    </row>
    <row r="53" spans="1:4" x14ac:dyDescent="0.25">
      <c r="A53" s="1"/>
      <c r="B53" s="32"/>
      <c r="C53" s="32"/>
      <c r="D53" s="34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2025-02-25T12:19:24Z</dcterms:modified>
</cp:coreProperties>
</file>